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la" sheetId="1" state="visible" r:id="rId1"/>
    <sheet xmlns:r="http://schemas.openxmlformats.org/officeDocument/2006/relationships" name="Parámetros" sheetId="2" state="visible" r:id="rId2"/>
    <sheet xmlns:r="http://schemas.openxmlformats.org/officeDocument/2006/relationships" name="Instruccion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164" fontId="0" fillId="3" borderId="1" pivotButton="0" quotePrefix="0" xfId="0"/>
    <xf numFmtId="0" fontId="2" fillId="0" borderId="0" pivotButton="0" quotePrefix="0" xfId="0"/>
    <xf numFmtId="164" fontId="2" fillId="0" borderId="0" pivotButton="0" quotePrefix="0" xfId="0"/>
    <xf numFmtId="0" fontId="1" fillId="2" borderId="0" pivotButton="0" quotePrefix="0" xfId="0"/>
    <xf numFmtId="10" fontId="0" fillId="0" borderId="0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5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18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</cols>
  <sheetData>
    <row r="1">
      <c r="A1" s="1" t="inlineStr">
        <is>
          <t>PLANILLA DE SUELDOS — [RAZÓN SOCIAL]</t>
        </is>
      </c>
    </row>
    <row r="2">
      <c r="A2" t="inlineStr">
        <is>
          <t>Período: [mes y año]          Planilla MENSUAL (la tabla de renta usada es la mensual del D.E. 10)</t>
        </is>
      </c>
    </row>
    <row r="4" ht="45" customHeight="1">
      <c r="A4" s="2" t="inlineStr">
        <is>
          <t>N.º</t>
        </is>
      </c>
      <c r="B4" s="2" t="inlineStr">
        <is>
          <t>Nombre</t>
        </is>
      </c>
      <c r="C4" s="2" t="inlineStr">
        <is>
          <t>Cargo</t>
        </is>
      </c>
      <c r="D4" s="2" t="inlineStr">
        <is>
          <t>Salario mensual</t>
        </is>
      </c>
      <c r="E4" s="2" t="inlineStr">
        <is>
          <t>Días laborados (de 30)</t>
        </is>
      </c>
      <c r="F4" s="2" t="inlineStr">
        <is>
          <t>Horas extra (día ordinario)</t>
        </is>
      </c>
      <c r="G4" s="2" t="inlineStr">
        <is>
          <t>Otros ingresos gravados</t>
        </is>
      </c>
      <c r="H4" s="2" t="inlineStr">
        <is>
          <t>Salario del período</t>
        </is>
      </c>
      <c r="I4" s="2" t="inlineStr">
        <is>
          <t>Horas extra</t>
        </is>
      </c>
      <c r="J4" s="2" t="inlineStr">
        <is>
          <t>Total devengado</t>
        </is>
      </c>
      <c r="K4" s="2" t="inlineStr">
        <is>
          <t>ISSS 3 %</t>
        </is>
      </c>
      <c r="L4" s="2" t="inlineStr">
        <is>
          <t>AFP 7.25 %</t>
        </is>
      </c>
      <c r="M4" s="2" t="inlineStr">
        <is>
          <t>Base de renta</t>
        </is>
      </c>
      <c r="N4" s="2" t="inlineStr">
        <is>
          <t>Deducción asalariado</t>
        </is>
      </c>
      <c r="O4" s="2" t="inlineStr">
        <is>
          <t>Base neta de renta</t>
        </is>
      </c>
      <c r="P4" s="2" t="inlineStr">
        <is>
          <t>Renta (D.E. 10)</t>
        </is>
      </c>
      <c r="Q4" s="2" t="inlineStr">
        <is>
          <t>Otros descuentos</t>
        </is>
      </c>
      <c r="R4" s="2" t="inlineStr">
        <is>
          <t>Total descuentos</t>
        </is>
      </c>
      <c r="S4" s="2" t="inlineStr">
        <is>
          <t>Líquido a pagar</t>
        </is>
      </c>
      <c r="T4" s="2" t="inlineStr">
        <is>
          <t>ISSS patronal 7.50 %</t>
        </is>
      </c>
      <c r="U4" s="2" t="inlineStr">
        <is>
          <t>AFP patronal 8.75 %</t>
        </is>
      </c>
      <c r="V4" s="2" t="inlineStr">
        <is>
          <t>INCAF</t>
        </is>
      </c>
      <c r="W4" s="2" t="inlineStr">
        <is>
          <t>Costo total</t>
        </is>
      </c>
    </row>
    <row r="5">
      <c r="A5" s="3" t="n">
        <v>1</v>
      </c>
      <c r="B5" s="3" t="n"/>
      <c r="C5" s="3" t="n"/>
      <c r="D5" s="4" t="n"/>
      <c r="E5" s="3" t="n"/>
      <c r="F5" s="3" t="n"/>
      <c r="G5" s="4" t="n"/>
      <c r="H5" s="5">
        <f>IF($D5="","",ROUND($D5/30*$E5,2))</f>
        <v/>
      </c>
      <c r="I5" s="5">
        <f>IF($D5="","",ROUND($D5/30/8*2*$F5,2))</f>
        <v/>
      </c>
      <c r="J5" s="5">
        <f>IF($D5="","",ROUND(H5+I5+$G5,2))</f>
        <v/>
      </c>
      <c r="K5" s="5">
        <f>IF($D5="","",ROUND(MIN(J5,Parámetros!$B$4)*Parámetros!$B$2,2))</f>
        <v/>
      </c>
      <c r="L5" s="5">
        <f>IF($D5="","",ROUND(J5*Parámetros!$B$5,2))</f>
        <v/>
      </c>
      <c r="M5" s="5">
        <f>IF($D5="","",ROUND(J5-K5-L5,2))</f>
        <v/>
      </c>
      <c r="N5" s="5">
        <f>IF($D5="","",IF(AND(J5*12&lt;=Parámetros!$B$8,M5&gt;Parámetros!$B$16,M5&lt;=Parámetros!$B$17),ROUND(Parámetros!$B$7/12,2),0))</f>
        <v/>
      </c>
      <c r="O5" s="5">
        <f>IF($D5="","",ROUND(M5-N5,2))</f>
        <v/>
      </c>
      <c r="P5" s="5">
        <f>IF($D5="","",IF(O5&lt;=Parámetros!$B$16,0,IF(O5&lt;=Parámetros!$B$17,ROUND((O5-Parámetros!$D$17)*Parámetros!$C$17+Parámetros!$E$17,2),IF(O5&lt;=Parámetros!$B$18,ROUND((O5-Parámetros!$D$18)*Parámetros!$C$18+Parámetros!$E$18,2),ROUND((O5-Parámetros!$D$19)*Parámetros!$C$19+Parámetros!$E$19,2)))))</f>
        <v/>
      </c>
      <c r="Q5" s="4" t="n"/>
      <c r="R5" s="5">
        <f>IF($D5="","",ROUND(K5+L5+P5+N(Q5),2))</f>
        <v/>
      </c>
      <c r="S5" s="5">
        <f>IF($D5="","",ROUND(J5-R5,2))</f>
        <v/>
      </c>
      <c r="T5" s="5">
        <f>IF($D5="","",ROUND(MIN(J5,Parámetros!$B$4)*Parámetros!$B$3,2))</f>
        <v/>
      </c>
      <c r="U5" s="5">
        <f>IF($D5="","",ROUND(J5*Parámetros!$B$6,2))</f>
        <v/>
      </c>
      <c r="V5" s="5">
        <f>IF($D5="","",IF(Parámetros!$B$11&gt;=10,ROUND(J5*IF(Parámetros!$B$12=1,Parámetros!$B$10,Parámetros!$B$9),2),0))</f>
        <v/>
      </c>
      <c r="W5" s="5">
        <f>IF($D5="","",ROUND(J5+T5+U5+V5,2))</f>
        <v/>
      </c>
    </row>
    <row r="6">
      <c r="A6" s="3" t="n">
        <v>2</v>
      </c>
      <c r="B6" s="3" t="n"/>
      <c r="C6" s="3" t="n"/>
      <c r="D6" s="4" t="n"/>
      <c r="E6" s="3" t="n"/>
      <c r="F6" s="3" t="n"/>
      <c r="G6" s="4" t="n"/>
      <c r="H6" s="5">
        <f>IF($D6="","",ROUND($D6/30*$E6,2))</f>
        <v/>
      </c>
      <c r="I6" s="5">
        <f>IF($D6="","",ROUND($D6/30/8*2*$F6,2))</f>
        <v/>
      </c>
      <c r="J6" s="5">
        <f>IF($D6="","",ROUND(H6+I6+$G6,2))</f>
        <v/>
      </c>
      <c r="K6" s="5">
        <f>IF($D6="","",ROUND(MIN(J6,Parámetros!$B$4)*Parámetros!$B$2,2))</f>
        <v/>
      </c>
      <c r="L6" s="5">
        <f>IF($D6="","",ROUND(J6*Parámetros!$B$5,2))</f>
        <v/>
      </c>
      <c r="M6" s="5">
        <f>IF($D6="","",ROUND(J6-K6-L6,2))</f>
        <v/>
      </c>
      <c r="N6" s="5">
        <f>IF($D6="","",IF(AND(J6*12&lt;=Parámetros!$B$8,M6&gt;Parámetros!$B$16,M6&lt;=Parámetros!$B$17),ROUND(Parámetros!$B$7/12,2),0))</f>
        <v/>
      </c>
      <c r="O6" s="5">
        <f>IF($D6="","",ROUND(M6-N6,2))</f>
        <v/>
      </c>
      <c r="P6" s="5">
        <f>IF($D6="","",IF(O6&lt;=Parámetros!$B$16,0,IF(O6&lt;=Parámetros!$B$17,ROUND((O6-Parámetros!$D$17)*Parámetros!$C$17+Parámetros!$E$17,2),IF(O6&lt;=Parámetros!$B$18,ROUND((O6-Parámetros!$D$18)*Parámetros!$C$18+Parámetros!$E$18,2),ROUND((O6-Parámetros!$D$19)*Parámetros!$C$19+Parámetros!$E$19,2)))))</f>
        <v/>
      </c>
      <c r="Q6" s="4" t="n"/>
      <c r="R6" s="5">
        <f>IF($D6="","",ROUND(K6+L6+P6+N(Q6),2))</f>
        <v/>
      </c>
      <c r="S6" s="5">
        <f>IF($D6="","",ROUND(J6-R6,2))</f>
        <v/>
      </c>
      <c r="T6" s="5">
        <f>IF($D6="","",ROUND(MIN(J6,Parámetros!$B$4)*Parámetros!$B$3,2))</f>
        <v/>
      </c>
      <c r="U6" s="5">
        <f>IF($D6="","",ROUND(J6*Parámetros!$B$6,2))</f>
        <v/>
      </c>
      <c r="V6" s="5">
        <f>IF($D6="","",IF(Parámetros!$B$11&gt;=10,ROUND(J6*IF(Parámetros!$B$12=1,Parámetros!$B$10,Parámetros!$B$9),2),0))</f>
        <v/>
      </c>
      <c r="W6" s="5">
        <f>IF($D6="","",ROUND(J6+T6+U6+V6,2))</f>
        <v/>
      </c>
    </row>
    <row r="7">
      <c r="A7" s="3" t="n">
        <v>3</v>
      </c>
      <c r="B7" s="3" t="n"/>
      <c r="C7" s="3" t="n"/>
      <c r="D7" s="4" t="n"/>
      <c r="E7" s="3" t="n"/>
      <c r="F7" s="3" t="n"/>
      <c r="G7" s="4" t="n"/>
      <c r="H7" s="5">
        <f>IF($D7="","",ROUND($D7/30*$E7,2))</f>
        <v/>
      </c>
      <c r="I7" s="5">
        <f>IF($D7="","",ROUND($D7/30/8*2*$F7,2))</f>
        <v/>
      </c>
      <c r="J7" s="5">
        <f>IF($D7="","",ROUND(H7+I7+$G7,2))</f>
        <v/>
      </c>
      <c r="K7" s="5">
        <f>IF($D7="","",ROUND(MIN(J7,Parámetros!$B$4)*Parámetros!$B$2,2))</f>
        <v/>
      </c>
      <c r="L7" s="5">
        <f>IF($D7="","",ROUND(J7*Parámetros!$B$5,2))</f>
        <v/>
      </c>
      <c r="M7" s="5">
        <f>IF($D7="","",ROUND(J7-K7-L7,2))</f>
        <v/>
      </c>
      <c r="N7" s="5">
        <f>IF($D7="","",IF(AND(J7*12&lt;=Parámetros!$B$8,M7&gt;Parámetros!$B$16,M7&lt;=Parámetros!$B$17),ROUND(Parámetros!$B$7/12,2),0))</f>
        <v/>
      </c>
      <c r="O7" s="5">
        <f>IF($D7="","",ROUND(M7-N7,2))</f>
        <v/>
      </c>
      <c r="P7" s="5">
        <f>IF($D7="","",IF(O7&lt;=Parámetros!$B$16,0,IF(O7&lt;=Parámetros!$B$17,ROUND((O7-Parámetros!$D$17)*Parámetros!$C$17+Parámetros!$E$17,2),IF(O7&lt;=Parámetros!$B$18,ROUND((O7-Parámetros!$D$18)*Parámetros!$C$18+Parámetros!$E$18,2),ROUND((O7-Parámetros!$D$19)*Parámetros!$C$19+Parámetros!$E$19,2)))))</f>
        <v/>
      </c>
      <c r="Q7" s="4" t="n"/>
      <c r="R7" s="5">
        <f>IF($D7="","",ROUND(K7+L7+P7+N(Q7),2))</f>
        <v/>
      </c>
      <c r="S7" s="5">
        <f>IF($D7="","",ROUND(J7-R7,2))</f>
        <v/>
      </c>
      <c r="T7" s="5">
        <f>IF($D7="","",ROUND(MIN(J7,Parámetros!$B$4)*Parámetros!$B$3,2))</f>
        <v/>
      </c>
      <c r="U7" s="5">
        <f>IF($D7="","",ROUND(J7*Parámetros!$B$6,2))</f>
        <v/>
      </c>
      <c r="V7" s="5">
        <f>IF($D7="","",IF(Parámetros!$B$11&gt;=10,ROUND(J7*IF(Parámetros!$B$12=1,Parámetros!$B$10,Parámetros!$B$9),2),0))</f>
        <v/>
      </c>
      <c r="W7" s="5">
        <f>IF($D7="","",ROUND(J7+T7+U7+V7,2))</f>
        <v/>
      </c>
    </row>
    <row r="8">
      <c r="A8" s="3" t="n">
        <v>4</v>
      </c>
      <c r="B8" s="3" t="n"/>
      <c r="C8" s="3" t="n"/>
      <c r="D8" s="4" t="n"/>
      <c r="E8" s="3" t="n"/>
      <c r="F8" s="3" t="n"/>
      <c r="G8" s="4" t="n"/>
      <c r="H8" s="5">
        <f>IF($D8="","",ROUND($D8/30*$E8,2))</f>
        <v/>
      </c>
      <c r="I8" s="5">
        <f>IF($D8="","",ROUND($D8/30/8*2*$F8,2))</f>
        <v/>
      </c>
      <c r="J8" s="5">
        <f>IF($D8="","",ROUND(H8+I8+$G8,2))</f>
        <v/>
      </c>
      <c r="K8" s="5">
        <f>IF($D8="","",ROUND(MIN(J8,Parámetros!$B$4)*Parámetros!$B$2,2))</f>
        <v/>
      </c>
      <c r="L8" s="5">
        <f>IF($D8="","",ROUND(J8*Parámetros!$B$5,2))</f>
        <v/>
      </c>
      <c r="M8" s="5">
        <f>IF($D8="","",ROUND(J8-K8-L8,2))</f>
        <v/>
      </c>
      <c r="N8" s="5">
        <f>IF($D8="","",IF(AND(J8*12&lt;=Parámetros!$B$8,M8&gt;Parámetros!$B$16,M8&lt;=Parámetros!$B$17),ROUND(Parámetros!$B$7/12,2),0))</f>
        <v/>
      </c>
      <c r="O8" s="5">
        <f>IF($D8="","",ROUND(M8-N8,2))</f>
        <v/>
      </c>
      <c r="P8" s="5">
        <f>IF($D8="","",IF(O8&lt;=Parámetros!$B$16,0,IF(O8&lt;=Parámetros!$B$17,ROUND((O8-Parámetros!$D$17)*Parámetros!$C$17+Parámetros!$E$17,2),IF(O8&lt;=Parámetros!$B$18,ROUND((O8-Parámetros!$D$18)*Parámetros!$C$18+Parámetros!$E$18,2),ROUND((O8-Parámetros!$D$19)*Parámetros!$C$19+Parámetros!$E$19,2)))))</f>
        <v/>
      </c>
      <c r="Q8" s="4" t="n"/>
      <c r="R8" s="5">
        <f>IF($D8="","",ROUND(K8+L8+P8+N(Q8),2))</f>
        <v/>
      </c>
      <c r="S8" s="5">
        <f>IF($D8="","",ROUND(J8-R8,2))</f>
        <v/>
      </c>
      <c r="T8" s="5">
        <f>IF($D8="","",ROUND(MIN(J8,Parámetros!$B$4)*Parámetros!$B$3,2))</f>
        <v/>
      </c>
      <c r="U8" s="5">
        <f>IF($D8="","",ROUND(J8*Parámetros!$B$6,2))</f>
        <v/>
      </c>
      <c r="V8" s="5">
        <f>IF($D8="","",IF(Parámetros!$B$11&gt;=10,ROUND(J8*IF(Parámetros!$B$12=1,Parámetros!$B$10,Parámetros!$B$9),2),0))</f>
        <v/>
      </c>
      <c r="W8" s="5">
        <f>IF($D8="","",ROUND(J8+T8+U8+V8,2))</f>
        <v/>
      </c>
    </row>
    <row r="9">
      <c r="A9" s="3" t="n">
        <v>5</v>
      </c>
      <c r="B9" s="3" t="n"/>
      <c r="C9" s="3" t="n"/>
      <c r="D9" s="4" t="n"/>
      <c r="E9" s="3" t="n"/>
      <c r="F9" s="3" t="n"/>
      <c r="G9" s="4" t="n"/>
      <c r="H9" s="5">
        <f>IF($D9="","",ROUND($D9/30*$E9,2))</f>
        <v/>
      </c>
      <c r="I9" s="5">
        <f>IF($D9="","",ROUND($D9/30/8*2*$F9,2))</f>
        <v/>
      </c>
      <c r="J9" s="5">
        <f>IF($D9="","",ROUND(H9+I9+$G9,2))</f>
        <v/>
      </c>
      <c r="K9" s="5">
        <f>IF($D9="","",ROUND(MIN(J9,Parámetros!$B$4)*Parámetros!$B$2,2))</f>
        <v/>
      </c>
      <c r="L9" s="5">
        <f>IF($D9="","",ROUND(J9*Parámetros!$B$5,2))</f>
        <v/>
      </c>
      <c r="M9" s="5">
        <f>IF($D9="","",ROUND(J9-K9-L9,2))</f>
        <v/>
      </c>
      <c r="N9" s="5">
        <f>IF($D9="","",IF(AND(J9*12&lt;=Parámetros!$B$8,M9&gt;Parámetros!$B$16,M9&lt;=Parámetros!$B$17),ROUND(Parámetros!$B$7/12,2),0))</f>
        <v/>
      </c>
      <c r="O9" s="5">
        <f>IF($D9="","",ROUND(M9-N9,2))</f>
        <v/>
      </c>
      <c r="P9" s="5">
        <f>IF($D9="","",IF(O9&lt;=Parámetros!$B$16,0,IF(O9&lt;=Parámetros!$B$17,ROUND((O9-Parámetros!$D$17)*Parámetros!$C$17+Parámetros!$E$17,2),IF(O9&lt;=Parámetros!$B$18,ROUND((O9-Parámetros!$D$18)*Parámetros!$C$18+Parámetros!$E$18,2),ROUND((O9-Parámetros!$D$19)*Parámetros!$C$19+Parámetros!$E$19,2)))))</f>
        <v/>
      </c>
      <c r="Q9" s="4" t="n"/>
      <c r="R9" s="5">
        <f>IF($D9="","",ROUND(K9+L9+P9+N(Q9),2))</f>
        <v/>
      </c>
      <c r="S9" s="5">
        <f>IF($D9="","",ROUND(J9-R9,2))</f>
        <v/>
      </c>
      <c r="T9" s="5">
        <f>IF($D9="","",ROUND(MIN(J9,Parámetros!$B$4)*Parámetros!$B$3,2))</f>
        <v/>
      </c>
      <c r="U9" s="5">
        <f>IF($D9="","",ROUND(J9*Parámetros!$B$6,2))</f>
        <v/>
      </c>
      <c r="V9" s="5">
        <f>IF($D9="","",IF(Parámetros!$B$11&gt;=10,ROUND(J9*IF(Parámetros!$B$12=1,Parámetros!$B$10,Parámetros!$B$9),2),0))</f>
        <v/>
      </c>
      <c r="W9" s="5">
        <f>IF($D9="","",ROUND(J9+T9+U9+V9,2))</f>
        <v/>
      </c>
    </row>
    <row r="10">
      <c r="A10" s="3" t="n">
        <v>6</v>
      </c>
      <c r="B10" s="3" t="n"/>
      <c r="C10" s="3" t="n"/>
      <c r="D10" s="4" t="n"/>
      <c r="E10" s="3" t="n"/>
      <c r="F10" s="3" t="n"/>
      <c r="G10" s="4" t="n"/>
      <c r="H10" s="5">
        <f>IF($D10="","",ROUND($D10/30*$E10,2))</f>
        <v/>
      </c>
      <c r="I10" s="5">
        <f>IF($D10="","",ROUND($D10/30/8*2*$F10,2))</f>
        <v/>
      </c>
      <c r="J10" s="5">
        <f>IF($D10="","",ROUND(H10+I10+$G10,2))</f>
        <v/>
      </c>
      <c r="K10" s="5">
        <f>IF($D10="","",ROUND(MIN(J10,Parámetros!$B$4)*Parámetros!$B$2,2))</f>
        <v/>
      </c>
      <c r="L10" s="5">
        <f>IF($D10="","",ROUND(J10*Parámetros!$B$5,2))</f>
        <v/>
      </c>
      <c r="M10" s="5">
        <f>IF($D10="","",ROUND(J10-K10-L10,2))</f>
        <v/>
      </c>
      <c r="N10" s="5">
        <f>IF($D10="","",IF(AND(J10*12&lt;=Parámetros!$B$8,M10&gt;Parámetros!$B$16,M10&lt;=Parámetros!$B$17),ROUND(Parámetros!$B$7/12,2),0))</f>
        <v/>
      </c>
      <c r="O10" s="5">
        <f>IF($D10="","",ROUND(M10-N10,2))</f>
        <v/>
      </c>
      <c r="P10" s="5">
        <f>IF($D10="","",IF(O10&lt;=Parámetros!$B$16,0,IF(O10&lt;=Parámetros!$B$17,ROUND((O10-Parámetros!$D$17)*Parámetros!$C$17+Parámetros!$E$17,2),IF(O10&lt;=Parámetros!$B$18,ROUND((O10-Parámetros!$D$18)*Parámetros!$C$18+Parámetros!$E$18,2),ROUND((O10-Parámetros!$D$19)*Parámetros!$C$19+Parámetros!$E$19,2)))))</f>
        <v/>
      </c>
      <c r="Q10" s="4" t="n"/>
      <c r="R10" s="5">
        <f>IF($D10="","",ROUND(K10+L10+P10+N(Q10),2))</f>
        <v/>
      </c>
      <c r="S10" s="5">
        <f>IF($D10="","",ROUND(J10-R10,2))</f>
        <v/>
      </c>
      <c r="T10" s="5">
        <f>IF($D10="","",ROUND(MIN(J10,Parámetros!$B$4)*Parámetros!$B$3,2))</f>
        <v/>
      </c>
      <c r="U10" s="5">
        <f>IF($D10="","",ROUND(J10*Parámetros!$B$6,2))</f>
        <v/>
      </c>
      <c r="V10" s="5">
        <f>IF($D10="","",IF(Parámetros!$B$11&gt;=10,ROUND(J10*IF(Parámetros!$B$12=1,Parámetros!$B$10,Parámetros!$B$9),2),0))</f>
        <v/>
      </c>
      <c r="W10" s="5">
        <f>IF($D10="","",ROUND(J10+T10+U10+V10,2))</f>
        <v/>
      </c>
    </row>
    <row r="11">
      <c r="A11" s="3" t="n">
        <v>7</v>
      </c>
      <c r="B11" s="3" t="n"/>
      <c r="C11" s="3" t="n"/>
      <c r="D11" s="4" t="n"/>
      <c r="E11" s="3" t="n"/>
      <c r="F11" s="3" t="n"/>
      <c r="G11" s="4" t="n"/>
      <c r="H11" s="5">
        <f>IF($D11="","",ROUND($D11/30*$E11,2))</f>
        <v/>
      </c>
      <c r="I11" s="5">
        <f>IF($D11="","",ROUND($D11/30/8*2*$F11,2))</f>
        <v/>
      </c>
      <c r="J11" s="5">
        <f>IF($D11="","",ROUND(H11+I11+$G11,2))</f>
        <v/>
      </c>
      <c r="K11" s="5">
        <f>IF($D11="","",ROUND(MIN(J11,Parámetros!$B$4)*Parámetros!$B$2,2))</f>
        <v/>
      </c>
      <c r="L11" s="5">
        <f>IF($D11="","",ROUND(J11*Parámetros!$B$5,2))</f>
        <v/>
      </c>
      <c r="M11" s="5">
        <f>IF($D11="","",ROUND(J11-K11-L11,2))</f>
        <v/>
      </c>
      <c r="N11" s="5">
        <f>IF($D11="","",IF(AND(J11*12&lt;=Parámetros!$B$8,M11&gt;Parámetros!$B$16,M11&lt;=Parámetros!$B$17),ROUND(Parámetros!$B$7/12,2),0))</f>
        <v/>
      </c>
      <c r="O11" s="5">
        <f>IF($D11="","",ROUND(M11-N11,2))</f>
        <v/>
      </c>
      <c r="P11" s="5">
        <f>IF($D11="","",IF(O11&lt;=Parámetros!$B$16,0,IF(O11&lt;=Parámetros!$B$17,ROUND((O11-Parámetros!$D$17)*Parámetros!$C$17+Parámetros!$E$17,2),IF(O11&lt;=Parámetros!$B$18,ROUND((O11-Parámetros!$D$18)*Parámetros!$C$18+Parámetros!$E$18,2),ROUND((O11-Parámetros!$D$19)*Parámetros!$C$19+Parámetros!$E$19,2)))))</f>
        <v/>
      </c>
      <c r="Q11" s="4" t="n"/>
      <c r="R11" s="5">
        <f>IF($D11="","",ROUND(K11+L11+P11+N(Q11),2))</f>
        <v/>
      </c>
      <c r="S11" s="5">
        <f>IF($D11="","",ROUND(J11-R11,2))</f>
        <v/>
      </c>
      <c r="T11" s="5">
        <f>IF($D11="","",ROUND(MIN(J11,Parámetros!$B$4)*Parámetros!$B$3,2))</f>
        <v/>
      </c>
      <c r="U11" s="5">
        <f>IF($D11="","",ROUND(J11*Parámetros!$B$6,2))</f>
        <v/>
      </c>
      <c r="V11" s="5">
        <f>IF($D11="","",IF(Parámetros!$B$11&gt;=10,ROUND(J11*IF(Parámetros!$B$12=1,Parámetros!$B$10,Parámetros!$B$9),2),0))</f>
        <v/>
      </c>
      <c r="W11" s="5">
        <f>IF($D11="","",ROUND(J11+T11+U11+V11,2))</f>
        <v/>
      </c>
    </row>
    <row r="12">
      <c r="A12" s="3" t="n">
        <v>8</v>
      </c>
      <c r="B12" s="3" t="n"/>
      <c r="C12" s="3" t="n"/>
      <c r="D12" s="4" t="n"/>
      <c r="E12" s="3" t="n"/>
      <c r="F12" s="3" t="n"/>
      <c r="G12" s="4" t="n"/>
      <c r="H12" s="5">
        <f>IF($D12="","",ROUND($D12/30*$E12,2))</f>
        <v/>
      </c>
      <c r="I12" s="5">
        <f>IF($D12="","",ROUND($D12/30/8*2*$F12,2))</f>
        <v/>
      </c>
      <c r="J12" s="5">
        <f>IF($D12="","",ROUND(H12+I12+$G12,2))</f>
        <v/>
      </c>
      <c r="K12" s="5">
        <f>IF($D12="","",ROUND(MIN(J12,Parámetros!$B$4)*Parámetros!$B$2,2))</f>
        <v/>
      </c>
      <c r="L12" s="5">
        <f>IF($D12="","",ROUND(J12*Parámetros!$B$5,2))</f>
        <v/>
      </c>
      <c r="M12" s="5">
        <f>IF($D12="","",ROUND(J12-K12-L12,2))</f>
        <v/>
      </c>
      <c r="N12" s="5">
        <f>IF($D12="","",IF(AND(J12*12&lt;=Parámetros!$B$8,M12&gt;Parámetros!$B$16,M12&lt;=Parámetros!$B$17),ROUND(Parámetros!$B$7/12,2),0))</f>
        <v/>
      </c>
      <c r="O12" s="5">
        <f>IF($D12="","",ROUND(M12-N12,2))</f>
        <v/>
      </c>
      <c r="P12" s="5">
        <f>IF($D12="","",IF(O12&lt;=Parámetros!$B$16,0,IF(O12&lt;=Parámetros!$B$17,ROUND((O12-Parámetros!$D$17)*Parámetros!$C$17+Parámetros!$E$17,2),IF(O12&lt;=Parámetros!$B$18,ROUND((O12-Parámetros!$D$18)*Parámetros!$C$18+Parámetros!$E$18,2),ROUND((O12-Parámetros!$D$19)*Parámetros!$C$19+Parámetros!$E$19,2)))))</f>
        <v/>
      </c>
      <c r="Q12" s="4" t="n"/>
      <c r="R12" s="5">
        <f>IF($D12="","",ROUND(K12+L12+P12+N(Q12),2))</f>
        <v/>
      </c>
      <c r="S12" s="5">
        <f>IF($D12="","",ROUND(J12-R12,2))</f>
        <v/>
      </c>
      <c r="T12" s="5">
        <f>IF($D12="","",ROUND(MIN(J12,Parámetros!$B$4)*Parámetros!$B$3,2))</f>
        <v/>
      </c>
      <c r="U12" s="5">
        <f>IF($D12="","",ROUND(J12*Parámetros!$B$6,2))</f>
        <v/>
      </c>
      <c r="V12" s="5">
        <f>IF($D12="","",IF(Parámetros!$B$11&gt;=10,ROUND(J12*IF(Parámetros!$B$12=1,Parámetros!$B$10,Parámetros!$B$9),2),0))</f>
        <v/>
      </c>
      <c r="W12" s="5">
        <f>IF($D12="","",ROUND(J12+T12+U12+V12,2))</f>
        <v/>
      </c>
    </row>
    <row r="13">
      <c r="A13" s="3" t="n">
        <v>9</v>
      </c>
      <c r="B13" s="3" t="n"/>
      <c r="C13" s="3" t="n"/>
      <c r="D13" s="4" t="n"/>
      <c r="E13" s="3" t="n"/>
      <c r="F13" s="3" t="n"/>
      <c r="G13" s="4" t="n"/>
      <c r="H13" s="5">
        <f>IF($D13="","",ROUND($D13/30*$E13,2))</f>
        <v/>
      </c>
      <c r="I13" s="5">
        <f>IF($D13="","",ROUND($D13/30/8*2*$F13,2))</f>
        <v/>
      </c>
      <c r="J13" s="5">
        <f>IF($D13="","",ROUND(H13+I13+$G13,2))</f>
        <v/>
      </c>
      <c r="K13" s="5">
        <f>IF($D13="","",ROUND(MIN(J13,Parámetros!$B$4)*Parámetros!$B$2,2))</f>
        <v/>
      </c>
      <c r="L13" s="5">
        <f>IF($D13="","",ROUND(J13*Parámetros!$B$5,2))</f>
        <v/>
      </c>
      <c r="M13" s="5">
        <f>IF($D13="","",ROUND(J13-K13-L13,2))</f>
        <v/>
      </c>
      <c r="N13" s="5">
        <f>IF($D13="","",IF(AND(J13*12&lt;=Parámetros!$B$8,M13&gt;Parámetros!$B$16,M13&lt;=Parámetros!$B$17),ROUND(Parámetros!$B$7/12,2),0))</f>
        <v/>
      </c>
      <c r="O13" s="5">
        <f>IF($D13="","",ROUND(M13-N13,2))</f>
        <v/>
      </c>
      <c r="P13" s="5">
        <f>IF($D13="","",IF(O13&lt;=Parámetros!$B$16,0,IF(O13&lt;=Parámetros!$B$17,ROUND((O13-Parámetros!$D$17)*Parámetros!$C$17+Parámetros!$E$17,2),IF(O13&lt;=Parámetros!$B$18,ROUND((O13-Parámetros!$D$18)*Parámetros!$C$18+Parámetros!$E$18,2),ROUND((O13-Parámetros!$D$19)*Parámetros!$C$19+Parámetros!$E$19,2)))))</f>
        <v/>
      </c>
      <c r="Q13" s="4" t="n"/>
      <c r="R13" s="5">
        <f>IF($D13="","",ROUND(K13+L13+P13+N(Q13),2))</f>
        <v/>
      </c>
      <c r="S13" s="5">
        <f>IF($D13="","",ROUND(J13-R13,2))</f>
        <v/>
      </c>
      <c r="T13" s="5">
        <f>IF($D13="","",ROUND(MIN(J13,Parámetros!$B$4)*Parámetros!$B$3,2))</f>
        <v/>
      </c>
      <c r="U13" s="5">
        <f>IF($D13="","",ROUND(J13*Parámetros!$B$6,2))</f>
        <v/>
      </c>
      <c r="V13" s="5">
        <f>IF($D13="","",IF(Parámetros!$B$11&gt;=10,ROUND(J13*IF(Parámetros!$B$12=1,Parámetros!$B$10,Parámetros!$B$9),2),0))</f>
        <v/>
      </c>
      <c r="W13" s="5">
        <f>IF($D13="","",ROUND(J13+T13+U13+V13,2))</f>
        <v/>
      </c>
    </row>
    <row r="14">
      <c r="A14" s="3" t="n">
        <v>10</v>
      </c>
      <c r="B14" s="3" t="n"/>
      <c r="C14" s="3" t="n"/>
      <c r="D14" s="4" t="n"/>
      <c r="E14" s="3" t="n"/>
      <c r="F14" s="3" t="n"/>
      <c r="G14" s="4" t="n"/>
      <c r="H14" s="5">
        <f>IF($D14="","",ROUND($D14/30*$E14,2))</f>
        <v/>
      </c>
      <c r="I14" s="5">
        <f>IF($D14="","",ROUND($D14/30/8*2*$F14,2))</f>
        <v/>
      </c>
      <c r="J14" s="5">
        <f>IF($D14="","",ROUND(H14+I14+$G14,2))</f>
        <v/>
      </c>
      <c r="K14" s="5">
        <f>IF($D14="","",ROUND(MIN(J14,Parámetros!$B$4)*Parámetros!$B$2,2))</f>
        <v/>
      </c>
      <c r="L14" s="5">
        <f>IF($D14="","",ROUND(J14*Parámetros!$B$5,2))</f>
        <v/>
      </c>
      <c r="M14" s="5">
        <f>IF($D14="","",ROUND(J14-K14-L14,2))</f>
        <v/>
      </c>
      <c r="N14" s="5">
        <f>IF($D14="","",IF(AND(J14*12&lt;=Parámetros!$B$8,M14&gt;Parámetros!$B$16,M14&lt;=Parámetros!$B$17),ROUND(Parámetros!$B$7/12,2),0))</f>
        <v/>
      </c>
      <c r="O14" s="5">
        <f>IF($D14="","",ROUND(M14-N14,2))</f>
        <v/>
      </c>
      <c r="P14" s="5">
        <f>IF($D14="","",IF(O14&lt;=Parámetros!$B$16,0,IF(O14&lt;=Parámetros!$B$17,ROUND((O14-Parámetros!$D$17)*Parámetros!$C$17+Parámetros!$E$17,2),IF(O14&lt;=Parámetros!$B$18,ROUND((O14-Parámetros!$D$18)*Parámetros!$C$18+Parámetros!$E$18,2),ROUND((O14-Parámetros!$D$19)*Parámetros!$C$19+Parámetros!$E$19,2)))))</f>
        <v/>
      </c>
      <c r="Q14" s="4" t="n"/>
      <c r="R14" s="5">
        <f>IF($D14="","",ROUND(K14+L14+P14+N(Q14),2))</f>
        <v/>
      </c>
      <c r="S14" s="5">
        <f>IF($D14="","",ROUND(J14-R14,2))</f>
        <v/>
      </c>
      <c r="T14" s="5">
        <f>IF($D14="","",ROUND(MIN(J14,Parámetros!$B$4)*Parámetros!$B$3,2))</f>
        <v/>
      </c>
      <c r="U14" s="5">
        <f>IF($D14="","",ROUND(J14*Parámetros!$B$6,2))</f>
        <v/>
      </c>
      <c r="V14" s="5">
        <f>IF($D14="","",IF(Parámetros!$B$11&gt;=10,ROUND(J14*IF(Parámetros!$B$12=1,Parámetros!$B$10,Parámetros!$B$9),2),0))</f>
        <v/>
      </c>
      <c r="W14" s="5">
        <f>IF($D14="","",ROUND(J14+T14+U14+V14,2))</f>
        <v/>
      </c>
    </row>
    <row r="15">
      <c r="A15" s="3" t="n">
        <v>11</v>
      </c>
      <c r="B15" s="3" t="n"/>
      <c r="C15" s="3" t="n"/>
      <c r="D15" s="4" t="n"/>
      <c r="E15" s="3" t="n"/>
      <c r="F15" s="3" t="n"/>
      <c r="G15" s="4" t="n"/>
      <c r="H15" s="5">
        <f>IF($D15="","",ROUND($D15/30*$E15,2))</f>
        <v/>
      </c>
      <c r="I15" s="5">
        <f>IF($D15="","",ROUND($D15/30/8*2*$F15,2))</f>
        <v/>
      </c>
      <c r="J15" s="5">
        <f>IF($D15="","",ROUND(H15+I15+$G15,2))</f>
        <v/>
      </c>
      <c r="K15" s="5">
        <f>IF($D15="","",ROUND(MIN(J15,Parámetros!$B$4)*Parámetros!$B$2,2))</f>
        <v/>
      </c>
      <c r="L15" s="5">
        <f>IF($D15="","",ROUND(J15*Parámetros!$B$5,2))</f>
        <v/>
      </c>
      <c r="M15" s="5">
        <f>IF($D15="","",ROUND(J15-K15-L15,2))</f>
        <v/>
      </c>
      <c r="N15" s="5">
        <f>IF($D15="","",IF(AND(J15*12&lt;=Parámetros!$B$8,M15&gt;Parámetros!$B$16,M15&lt;=Parámetros!$B$17),ROUND(Parámetros!$B$7/12,2),0))</f>
        <v/>
      </c>
      <c r="O15" s="5">
        <f>IF($D15="","",ROUND(M15-N15,2))</f>
        <v/>
      </c>
      <c r="P15" s="5">
        <f>IF($D15="","",IF(O15&lt;=Parámetros!$B$16,0,IF(O15&lt;=Parámetros!$B$17,ROUND((O15-Parámetros!$D$17)*Parámetros!$C$17+Parámetros!$E$17,2),IF(O15&lt;=Parámetros!$B$18,ROUND((O15-Parámetros!$D$18)*Parámetros!$C$18+Parámetros!$E$18,2),ROUND((O15-Parámetros!$D$19)*Parámetros!$C$19+Parámetros!$E$19,2)))))</f>
        <v/>
      </c>
      <c r="Q15" s="4" t="n"/>
      <c r="R15" s="5">
        <f>IF($D15="","",ROUND(K15+L15+P15+N(Q15),2))</f>
        <v/>
      </c>
      <c r="S15" s="5">
        <f>IF($D15="","",ROUND(J15-R15,2))</f>
        <v/>
      </c>
      <c r="T15" s="5">
        <f>IF($D15="","",ROUND(MIN(J15,Parámetros!$B$4)*Parámetros!$B$3,2))</f>
        <v/>
      </c>
      <c r="U15" s="5">
        <f>IF($D15="","",ROUND(J15*Parámetros!$B$6,2))</f>
        <v/>
      </c>
      <c r="V15" s="5">
        <f>IF($D15="","",IF(Parámetros!$B$11&gt;=10,ROUND(J15*IF(Parámetros!$B$12=1,Parámetros!$B$10,Parámetros!$B$9),2),0))</f>
        <v/>
      </c>
      <c r="W15" s="5">
        <f>IF($D15="","",ROUND(J15+T15+U15+V15,2))</f>
        <v/>
      </c>
    </row>
    <row r="16">
      <c r="A16" s="3" t="n">
        <v>12</v>
      </c>
      <c r="B16" s="3" t="n"/>
      <c r="C16" s="3" t="n"/>
      <c r="D16" s="4" t="n"/>
      <c r="E16" s="3" t="n"/>
      <c r="F16" s="3" t="n"/>
      <c r="G16" s="4" t="n"/>
      <c r="H16" s="5">
        <f>IF($D16="","",ROUND($D16/30*$E16,2))</f>
        <v/>
      </c>
      <c r="I16" s="5">
        <f>IF($D16="","",ROUND($D16/30/8*2*$F16,2))</f>
        <v/>
      </c>
      <c r="J16" s="5">
        <f>IF($D16="","",ROUND(H16+I16+$G16,2))</f>
        <v/>
      </c>
      <c r="K16" s="5">
        <f>IF($D16="","",ROUND(MIN(J16,Parámetros!$B$4)*Parámetros!$B$2,2))</f>
        <v/>
      </c>
      <c r="L16" s="5">
        <f>IF($D16="","",ROUND(J16*Parámetros!$B$5,2))</f>
        <v/>
      </c>
      <c r="M16" s="5">
        <f>IF($D16="","",ROUND(J16-K16-L16,2))</f>
        <v/>
      </c>
      <c r="N16" s="5">
        <f>IF($D16="","",IF(AND(J16*12&lt;=Parámetros!$B$8,M16&gt;Parámetros!$B$16,M16&lt;=Parámetros!$B$17),ROUND(Parámetros!$B$7/12,2),0))</f>
        <v/>
      </c>
      <c r="O16" s="5">
        <f>IF($D16="","",ROUND(M16-N16,2))</f>
        <v/>
      </c>
      <c r="P16" s="5">
        <f>IF($D16="","",IF(O16&lt;=Parámetros!$B$16,0,IF(O16&lt;=Parámetros!$B$17,ROUND((O16-Parámetros!$D$17)*Parámetros!$C$17+Parámetros!$E$17,2),IF(O16&lt;=Parámetros!$B$18,ROUND((O16-Parámetros!$D$18)*Parámetros!$C$18+Parámetros!$E$18,2),ROUND((O16-Parámetros!$D$19)*Parámetros!$C$19+Parámetros!$E$19,2)))))</f>
        <v/>
      </c>
      <c r="Q16" s="4" t="n"/>
      <c r="R16" s="5">
        <f>IF($D16="","",ROUND(K16+L16+P16+N(Q16),2))</f>
        <v/>
      </c>
      <c r="S16" s="5">
        <f>IF($D16="","",ROUND(J16-R16,2))</f>
        <v/>
      </c>
      <c r="T16" s="5">
        <f>IF($D16="","",ROUND(MIN(J16,Parámetros!$B$4)*Parámetros!$B$3,2))</f>
        <v/>
      </c>
      <c r="U16" s="5">
        <f>IF($D16="","",ROUND(J16*Parámetros!$B$6,2))</f>
        <v/>
      </c>
      <c r="V16" s="5">
        <f>IF($D16="","",IF(Parámetros!$B$11&gt;=10,ROUND(J16*IF(Parámetros!$B$12=1,Parámetros!$B$10,Parámetros!$B$9),2),0))</f>
        <v/>
      </c>
      <c r="W16" s="5">
        <f>IF($D16="","",ROUND(J16+T16+U16+V16,2))</f>
        <v/>
      </c>
    </row>
    <row r="17">
      <c r="A17" s="3" t="n">
        <v>13</v>
      </c>
      <c r="B17" s="3" t="n"/>
      <c r="C17" s="3" t="n"/>
      <c r="D17" s="4" t="n"/>
      <c r="E17" s="3" t="n"/>
      <c r="F17" s="3" t="n"/>
      <c r="G17" s="4" t="n"/>
      <c r="H17" s="5">
        <f>IF($D17="","",ROUND($D17/30*$E17,2))</f>
        <v/>
      </c>
      <c r="I17" s="5">
        <f>IF($D17="","",ROUND($D17/30/8*2*$F17,2))</f>
        <v/>
      </c>
      <c r="J17" s="5">
        <f>IF($D17="","",ROUND(H17+I17+$G17,2))</f>
        <v/>
      </c>
      <c r="K17" s="5">
        <f>IF($D17="","",ROUND(MIN(J17,Parámetros!$B$4)*Parámetros!$B$2,2))</f>
        <v/>
      </c>
      <c r="L17" s="5">
        <f>IF($D17="","",ROUND(J17*Parámetros!$B$5,2))</f>
        <v/>
      </c>
      <c r="M17" s="5">
        <f>IF($D17="","",ROUND(J17-K17-L17,2))</f>
        <v/>
      </c>
      <c r="N17" s="5">
        <f>IF($D17="","",IF(AND(J17*12&lt;=Parámetros!$B$8,M17&gt;Parámetros!$B$16,M17&lt;=Parámetros!$B$17),ROUND(Parámetros!$B$7/12,2),0))</f>
        <v/>
      </c>
      <c r="O17" s="5">
        <f>IF($D17="","",ROUND(M17-N17,2))</f>
        <v/>
      </c>
      <c r="P17" s="5">
        <f>IF($D17="","",IF(O17&lt;=Parámetros!$B$16,0,IF(O17&lt;=Parámetros!$B$17,ROUND((O17-Parámetros!$D$17)*Parámetros!$C$17+Parámetros!$E$17,2),IF(O17&lt;=Parámetros!$B$18,ROUND((O17-Parámetros!$D$18)*Parámetros!$C$18+Parámetros!$E$18,2),ROUND((O17-Parámetros!$D$19)*Parámetros!$C$19+Parámetros!$E$19,2)))))</f>
        <v/>
      </c>
      <c r="Q17" s="4" t="n"/>
      <c r="R17" s="5">
        <f>IF($D17="","",ROUND(K17+L17+P17+N(Q17),2))</f>
        <v/>
      </c>
      <c r="S17" s="5">
        <f>IF($D17="","",ROUND(J17-R17,2))</f>
        <v/>
      </c>
      <c r="T17" s="5">
        <f>IF($D17="","",ROUND(MIN(J17,Parámetros!$B$4)*Parámetros!$B$3,2))</f>
        <v/>
      </c>
      <c r="U17" s="5">
        <f>IF($D17="","",ROUND(J17*Parámetros!$B$6,2))</f>
        <v/>
      </c>
      <c r="V17" s="5">
        <f>IF($D17="","",IF(Parámetros!$B$11&gt;=10,ROUND(J17*IF(Parámetros!$B$12=1,Parámetros!$B$10,Parámetros!$B$9),2),0))</f>
        <v/>
      </c>
      <c r="W17" s="5">
        <f>IF($D17="","",ROUND(J17+T17+U17+V17,2))</f>
        <v/>
      </c>
    </row>
    <row r="18">
      <c r="A18" s="3" t="n">
        <v>14</v>
      </c>
      <c r="B18" s="3" t="n"/>
      <c r="C18" s="3" t="n"/>
      <c r="D18" s="4" t="n"/>
      <c r="E18" s="3" t="n"/>
      <c r="F18" s="3" t="n"/>
      <c r="G18" s="4" t="n"/>
      <c r="H18" s="5">
        <f>IF($D18="","",ROUND($D18/30*$E18,2))</f>
        <v/>
      </c>
      <c r="I18" s="5">
        <f>IF($D18="","",ROUND($D18/30/8*2*$F18,2))</f>
        <v/>
      </c>
      <c r="J18" s="5">
        <f>IF($D18="","",ROUND(H18+I18+$G18,2))</f>
        <v/>
      </c>
      <c r="K18" s="5">
        <f>IF($D18="","",ROUND(MIN(J18,Parámetros!$B$4)*Parámetros!$B$2,2))</f>
        <v/>
      </c>
      <c r="L18" s="5">
        <f>IF($D18="","",ROUND(J18*Parámetros!$B$5,2))</f>
        <v/>
      </c>
      <c r="M18" s="5">
        <f>IF($D18="","",ROUND(J18-K18-L18,2))</f>
        <v/>
      </c>
      <c r="N18" s="5">
        <f>IF($D18="","",IF(AND(J18*12&lt;=Parámetros!$B$8,M18&gt;Parámetros!$B$16,M18&lt;=Parámetros!$B$17),ROUND(Parámetros!$B$7/12,2),0))</f>
        <v/>
      </c>
      <c r="O18" s="5">
        <f>IF($D18="","",ROUND(M18-N18,2))</f>
        <v/>
      </c>
      <c r="P18" s="5">
        <f>IF($D18="","",IF(O18&lt;=Parámetros!$B$16,0,IF(O18&lt;=Parámetros!$B$17,ROUND((O18-Parámetros!$D$17)*Parámetros!$C$17+Parámetros!$E$17,2),IF(O18&lt;=Parámetros!$B$18,ROUND((O18-Parámetros!$D$18)*Parámetros!$C$18+Parámetros!$E$18,2),ROUND((O18-Parámetros!$D$19)*Parámetros!$C$19+Parámetros!$E$19,2)))))</f>
        <v/>
      </c>
      <c r="Q18" s="4" t="n"/>
      <c r="R18" s="5">
        <f>IF($D18="","",ROUND(K18+L18+P18+N(Q18),2))</f>
        <v/>
      </c>
      <c r="S18" s="5">
        <f>IF($D18="","",ROUND(J18-R18,2))</f>
        <v/>
      </c>
      <c r="T18" s="5">
        <f>IF($D18="","",ROUND(MIN(J18,Parámetros!$B$4)*Parámetros!$B$3,2))</f>
        <v/>
      </c>
      <c r="U18" s="5">
        <f>IF($D18="","",ROUND(J18*Parámetros!$B$6,2))</f>
        <v/>
      </c>
      <c r="V18" s="5">
        <f>IF($D18="","",IF(Parámetros!$B$11&gt;=10,ROUND(J18*IF(Parámetros!$B$12=1,Parámetros!$B$10,Parámetros!$B$9),2),0))</f>
        <v/>
      </c>
      <c r="W18" s="5">
        <f>IF($D18="","",ROUND(J18+T18+U18+V18,2))</f>
        <v/>
      </c>
    </row>
    <row r="19">
      <c r="A19" s="3" t="n">
        <v>15</v>
      </c>
      <c r="B19" s="3" t="n"/>
      <c r="C19" s="3" t="n"/>
      <c r="D19" s="4" t="n"/>
      <c r="E19" s="3" t="n"/>
      <c r="F19" s="3" t="n"/>
      <c r="G19" s="4" t="n"/>
      <c r="H19" s="5">
        <f>IF($D19="","",ROUND($D19/30*$E19,2))</f>
        <v/>
      </c>
      <c r="I19" s="5">
        <f>IF($D19="","",ROUND($D19/30/8*2*$F19,2))</f>
        <v/>
      </c>
      <c r="J19" s="5">
        <f>IF($D19="","",ROUND(H19+I19+$G19,2))</f>
        <v/>
      </c>
      <c r="K19" s="5">
        <f>IF($D19="","",ROUND(MIN(J19,Parámetros!$B$4)*Parámetros!$B$2,2))</f>
        <v/>
      </c>
      <c r="L19" s="5">
        <f>IF($D19="","",ROUND(J19*Parámetros!$B$5,2))</f>
        <v/>
      </c>
      <c r="M19" s="5">
        <f>IF($D19="","",ROUND(J19-K19-L19,2))</f>
        <v/>
      </c>
      <c r="N19" s="5">
        <f>IF($D19="","",IF(AND(J19*12&lt;=Parámetros!$B$8,M19&gt;Parámetros!$B$16,M19&lt;=Parámetros!$B$17),ROUND(Parámetros!$B$7/12,2),0))</f>
        <v/>
      </c>
      <c r="O19" s="5">
        <f>IF($D19="","",ROUND(M19-N19,2))</f>
        <v/>
      </c>
      <c r="P19" s="5">
        <f>IF($D19="","",IF(O19&lt;=Parámetros!$B$16,0,IF(O19&lt;=Parámetros!$B$17,ROUND((O19-Parámetros!$D$17)*Parámetros!$C$17+Parámetros!$E$17,2),IF(O19&lt;=Parámetros!$B$18,ROUND((O19-Parámetros!$D$18)*Parámetros!$C$18+Parámetros!$E$18,2),ROUND((O19-Parámetros!$D$19)*Parámetros!$C$19+Parámetros!$E$19,2)))))</f>
        <v/>
      </c>
      <c r="Q19" s="4" t="n"/>
      <c r="R19" s="5">
        <f>IF($D19="","",ROUND(K19+L19+P19+N(Q19),2))</f>
        <v/>
      </c>
      <c r="S19" s="5">
        <f>IF($D19="","",ROUND(J19-R19,2))</f>
        <v/>
      </c>
      <c r="T19" s="5">
        <f>IF($D19="","",ROUND(MIN(J19,Parámetros!$B$4)*Parámetros!$B$3,2))</f>
        <v/>
      </c>
      <c r="U19" s="5">
        <f>IF($D19="","",ROUND(J19*Parámetros!$B$6,2))</f>
        <v/>
      </c>
      <c r="V19" s="5">
        <f>IF($D19="","",IF(Parámetros!$B$11&gt;=10,ROUND(J19*IF(Parámetros!$B$12=1,Parámetros!$B$10,Parámetros!$B$9),2),0))</f>
        <v/>
      </c>
      <c r="W19" s="5">
        <f>IF($D19="","",ROUND(J19+T19+U19+V19,2))</f>
        <v/>
      </c>
    </row>
    <row r="20">
      <c r="A20" s="3" t="n">
        <v>16</v>
      </c>
      <c r="B20" s="3" t="n"/>
      <c r="C20" s="3" t="n"/>
      <c r="D20" s="4" t="n"/>
      <c r="E20" s="3" t="n"/>
      <c r="F20" s="3" t="n"/>
      <c r="G20" s="4" t="n"/>
      <c r="H20" s="5">
        <f>IF($D20="","",ROUND($D20/30*$E20,2))</f>
        <v/>
      </c>
      <c r="I20" s="5">
        <f>IF($D20="","",ROUND($D20/30/8*2*$F20,2))</f>
        <v/>
      </c>
      <c r="J20" s="5">
        <f>IF($D20="","",ROUND(H20+I20+$G20,2))</f>
        <v/>
      </c>
      <c r="K20" s="5">
        <f>IF($D20="","",ROUND(MIN(J20,Parámetros!$B$4)*Parámetros!$B$2,2))</f>
        <v/>
      </c>
      <c r="L20" s="5">
        <f>IF($D20="","",ROUND(J20*Parámetros!$B$5,2))</f>
        <v/>
      </c>
      <c r="M20" s="5">
        <f>IF($D20="","",ROUND(J20-K20-L20,2))</f>
        <v/>
      </c>
      <c r="N20" s="5">
        <f>IF($D20="","",IF(AND(J20*12&lt;=Parámetros!$B$8,M20&gt;Parámetros!$B$16,M20&lt;=Parámetros!$B$17),ROUND(Parámetros!$B$7/12,2),0))</f>
        <v/>
      </c>
      <c r="O20" s="5">
        <f>IF($D20="","",ROUND(M20-N20,2))</f>
        <v/>
      </c>
      <c r="P20" s="5">
        <f>IF($D20="","",IF(O20&lt;=Parámetros!$B$16,0,IF(O20&lt;=Parámetros!$B$17,ROUND((O20-Parámetros!$D$17)*Parámetros!$C$17+Parámetros!$E$17,2),IF(O20&lt;=Parámetros!$B$18,ROUND((O20-Parámetros!$D$18)*Parámetros!$C$18+Parámetros!$E$18,2),ROUND((O20-Parámetros!$D$19)*Parámetros!$C$19+Parámetros!$E$19,2)))))</f>
        <v/>
      </c>
      <c r="Q20" s="4" t="n"/>
      <c r="R20" s="5">
        <f>IF($D20="","",ROUND(K20+L20+P20+N(Q20),2))</f>
        <v/>
      </c>
      <c r="S20" s="5">
        <f>IF($D20="","",ROUND(J20-R20,2))</f>
        <v/>
      </c>
      <c r="T20" s="5">
        <f>IF($D20="","",ROUND(MIN(J20,Parámetros!$B$4)*Parámetros!$B$3,2))</f>
        <v/>
      </c>
      <c r="U20" s="5">
        <f>IF($D20="","",ROUND(J20*Parámetros!$B$6,2))</f>
        <v/>
      </c>
      <c r="V20" s="5">
        <f>IF($D20="","",IF(Parámetros!$B$11&gt;=10,ROUND(J20*IF(Parámetros!$B$12=1,Parámetros!$B$10,Parámetros!$B$9),2),0))</f>
        <v/>
      </c>
      <c r="W20" s="5">
        <f>IF($D20="","",ROUND(J20+T20+U20+V20,2))</f>
        <v/>
      </c>
    </row>
    <row r="21">
      <c r="A21" s="3" t="n">
        <v>17</v>
      </c>
      <c r="B21" s="3" t="n"/>
      <c r="C21" s="3" t="n"/>
      <c r="D21" s="4" t="n"/>
      <c r="E21" s="3" t="n"/>
      <c r="F21" s="3" t="n"/>
      <c r="G21" s="4" t="n"/>
      <c r="H21" s="5">
        <f>IF($D21="","",ROUND($D21/30*$E21,2))</f>
        <v/>
      </c>
      <c r="I21" s="5">
        <f>IF($D21="","",ROUND($D21/30/8*2*$F21,2))</f>
        <v/>
      </c>
      <c r="J21" s="5">
        <f>IF($D21="","",ROUND(H21+I21+$G21,2))</f>
        <v/>
      </c>
      <c r="K21" s="5">
        <f>IF($D21="","",ROUND(MIN(J21,Parámetros!$B$4)*Parámetros!$B$2,2))</f>
        <v/>
      </c>
      <c r="L21" s="5">
        <f>IF($D21="","",ROUND(J21*Parámetros!$B$5,2))</f>
        <v/>
      </c>
      <c r="M21" s="5">
        <f>IF($D21="","",ROUND(J21-K21-L21,2))</f>
        <v/>
      </c>
      <c r="N21" s="5">
        <f>IF($D21="","",IF(AND(J21*12&lt;=Parámetros!$B$8,M21&gt;Parámetros!$B$16,M21&lt;=Parámetros!$B$17),ROUND(Parámetros!$B$7/12,2),0))</f>
        <v/>
      </c>
      <c r="O21" s="5">
        <f>IF($D21="","",ROUND(M21-N21,2))</f>
        <v/>
      </c>
      <c r="P21" s="5">
        <f>IF($D21="","",IF(O21&lt;=Parámetros!$B$16,0,IF(O21&lt;=Parámetros!$B$17,ROUND((O21-Parámetros!$D$17)*Parámetros!$C$17+Parámetros!$E$17,2),IF(O21&lt;=Parámetros!$B$18,ROUND((O21-Parámetros!$D$18)*Parámetros!$C$18+Parámetros!$E$18,2),ROUND((O21-Parámetros!$D$19)*Parámetros!$C$19+Parámetros!$E$19,2)))))</f>
        <v/>
      </c>
      <c r="Q21" s="4" t="n"/>
      <c r="R21" s="5">
        <f>IF($D21="","",ROUND(K21+L21+P21+N(Q21),2))</f>
        <v/>
      </c>
      <c r="S21" s="5">
        <f>IF($D21="","",ROUND(J21-R21,2))</f>
        <v/>
      </c>
      <c r="T21" s="5">
        <f>IF($D21="","",ROUND(MIN(J21,Parámetros!$B$4)*Parámetros!$B$3,2))</f>
        <v/>
      </c>
      <c r="U21" s="5">
        <f>IF($D21="","",ROUND(J21*Parámetros!$B$6,2))</f>
        <v/>
      </c>
      <c r="V21" s="5">
        <f>IF($D21="","",IF(Parámetros!$B$11&gt;=10,ROUND(J21*IF(Parámetros!$B$12=1,Parámetros!$B$10,Parámetros!$B$9),2),0))</f>
        <v/>
      </c>
      <c r="W21" s="5">
        <f>IF($D21="","",ROUND(J21+T21+U21+V21,2))</f>
        <v/>
      </c>
    </row>
    <row r="22">
      <c r="A22" s="3" t="n">
        <v>18</v>
      </c>
      <c r="B22" s="3" t="n"/>
      <c r="C22" s="3" t="n"/>
      <c r="D22" s="4" t="n"/>
      <c r="E22" s="3" t="n"/>
      <c r="F22" s="3" t="n"/>
      <c r="G22" s="4" t="n"/>
      <c r="H22" s="5">
        <f>IF($D22="","",ROUND($D22/30*$E22,2))</f>
        <v/>
      </c>
      <c r="I22" s="5">
        <f>IF($D22="","",ROUND($D22/30/8*2*$F22,2))</f>
        <v/>
      </c>
      <c r="J22" s="5">
        <f>IF($D22="","",ROUND(H22+I22+$G22,2))</f>
        <v/>
      </c>
      <c r="K22" s="5">
        <f>IF($D22="","",ROUND(MIN(J22,Parámetros!$B$4)*Parámetros!$B$2,2))</f>
        <v/>
      </c>
      <c r="L22" s="5">
        <f>IF($D22="","",ROUND(J22*Parámetros!$B$5,2))</f>
        <v/>
      </c>
      <c r="M22" s="5">
        <f>IF($D22="","",ROUND(J22-K22-L22,2))</f>
        <v/>
      </c>
      <c r="N22" s="5">
        <f>IF($D22="","",IF(AND(J22*12&lt;=Parámetros!$B$8,M22&gt;Parámetros!$B$16,M22&lt;=Parámetros!$B$17),ROUND(Parámetros!$B$7/12,2),0))</f>
        <v/>
      </c>
      <c r="O22" s="5">
        <f>IF($D22="","",ROUND(M22-N22,2))</f>
        <v/>
      </c>
      <c r="P22" s="5">
        <f>IF($D22="","",IF(O22&lt;=Parámetros!$B$16,0,IF(O22&lt;=Parámetros!$B$17,ROUND((O22-Parámetros!$D$17)*Parámetros!$C$17+Parámetros!$E$17,2),IF(O22&lt;=Parámetros!$B$18,ROUND((O22-Parámetros!$D$18)*Parámetros!$C$18+Parámetros!$E$18,2),ROUND((O22-Parámetros!$D$19)*Parámetros!$C$19+Parámetros!$E$19,2)))))</f>
        <v/>
      </c>
      <c r="Q22" s="4" t="n"/>
      <c r="R22" s="5">
        <f>IF($D22="","",ROUND(K22+L22+P22+N(Q22),2))</f>
        <v/>
      </c>
      <c r="S22" s="5">
        <f>IF($D22="","",ROUND(J22-R22,2))</f>
        <v/>
      </c>
      <c r="T22" s="5">
        <f>IF($D22="","",ROUND(MIN(J22,Parámetros!$B$4)*Parámetros!$B$3,2))</f>
        <v/>
      </c>
      <c r="U22" s="5">
        <f>IF($D22="","",ROUND(J22*Parámetros!$B$6,2))</f>
        <v/>
      </c>
      <c r="V22" s="5">
        <f>IF($D22="","",IF(Parámetros!$B$11&gt;=10,ROUND(J22*IF(Parámetros!$B$12=1,Parámetros!$B$10,Parámetros!$B$9),2),0))</f>
        <v/>
      </c>
      <c r="W22" s="5">
        <f>IF($D22="","",ROUND(J22+T22+U22+V22,2))</f>
        <v/>
      </c>
    </row>
    <row r="23">
      <c r="A23" s="3" t="n">
        <v>19</v>
      </c>
      <c r="B23" s="3" t="n"/>
      <c r="C23" s="3" t="n"/>
      <c r="D23" s="4" t="n"/>
      <c r="E23" s="3" t="n"/>
      <c r="F23" s="3" t="n"/>
      <c r="G23" s="4" t="n"/>
      <c r="H23" s="5">
        <f>IF($D23="","",ROUND($D23/30*$E23,2))</f>
        <v/>
      </c>
      <c r="I23" s="5">
        <f>IF($D23="","",ROUND($D23/30/8*2*$F23,2))</f>
        <v/>
      </c>
      <c r="J23" s="5">
        <f>IF($D23="","",ROUND(H23+I23+$G23,2))</f>
        <v/>
      </c>
      <c r="K23" s="5">
        <f>IF($D23="","",ROUND(MIN(J23,Parámetros!$B$4)*Parámetros!$B$2,2))</f>
        <v/>
      </c>
      <c r="L23" s="5">
        <f>IF($D23="","",ROUND(J23*Parámetros!$B$5,2))</f>
        <v/>
      </c>
      <c r="M23" s="5">
        <f>IF($D23="","",ROUND(J23-K23-L23,2))</f>
        <v/>
      </c>
      <c r="N23" s="5">
        <f>IF($D23="","",IF(AND(J23*12&lt;=Parámetros!$B$8,M23&gt;Parámetros!$B$16,M23&lt;=Parámetros!$B$17),ROUND(Parámetros!$B$7/12,2),0))</f>
        <v/>
      </c>
      <c r="O23" s="5">
        <f>IF($D23="","",ROUND(M23-N23,2))</f>
        <v/>
      </c>
      <c r="P23" s="5">
        <f>IF($D23="","",IF(O23&lt;=Parámetros!$B$16,0,IF(O23&lt;=Parámetros!$B$17,ROUND((O23-Parámetros!$D$17)*Parámetros!$C$17+Parámetros!$E$17,2),IF(O23&lt;=Parámetros!$B$18,ROUND((O23-Parámetros!$D$18)*Parámetros!$C$18+Parámetros!$E$18,2),ROUND((O23-Parámetros!$D$19)*Parámetros!$C$19+Parámetros!$E$19,2)))))</f>
        <v/>
      </c>
      <c r="Q23" s="4" t="n"/>
      <c r="R23" s="5">
        <f>IF($D23="","",ROUND(K23+L23+P23+N(Q23),2))</f>
        <v/>
      </c>
      <c r="S23" s="5">
        <f>IF($D23="","",ROUND(J23-R23,2))</f>
        <v/>
      </c>
      <c r="T23" s="5">
        <f>IF($D23="","",ROUND(MIN(J23,Parámetros!$B$4)*Parámetros!$B$3,2))</f>
        <v/>
      </c>
      <c r="U23" s="5">
        <f>IF($D23="","",ROUND(J23*Parámetros!$B$6,2))</f>
        <v/>
      </c>
      <c r="V23" s="5">
        <f>IF($D23="","",IF(Parámetros!$B$11&gt;=10,ROUND(J23*IF(Parámetros!$B$12=1,Parámetros!$B$10,Parámetros!$B$9),2),0))</f>
        <v/>
      </c>
      <c r="W23" s="5">
        <f>IF($D23="","",ROUND(J23+T23+U23+V23,2))</f>
        <v/>
      </c>
    </row>
    <row r="24">
      <c r="A24" s="3" t="n">
        <v>20</v>
      </c>
      <c r="B24" s="3" t="n"/>
      <c r="C24" s="3" t="n"/>
      <c r="D24" s="4" t="n"/>
      <c r="E24" s="3" t="n"/>
      <c r="F24" s="3" t="n"/>
      <c r="G24" s="4" t="n"/>
      <c r="H24" s="5">
        <f>IF($D24="","",ROUND($D24/30*$E24,2))</f>
        <v/>
      </c>
      <c r="I24" s="5">
        <f>IF($D24="","",ROUND($D24/30/8*2*$F24,2))</f>
        <v/>
      </c>
      <c r="J24" s="5">
        <f>IF($D24="","",ROUND(H24+I24+$G24,2))</f>
        <v/>
      </c>
      <c r="K24" s="5">
        <f>IF($D24="","",ROUND(MIN(J24,Parámetros!$B$4)*Parámetros!$B$2,2))</f>
        <v/>
      </c>
      <c r="L24" s="5">
        <f>IF($D24="","",ROUND(J24*Parámetros!$B$5,2))</f>
        <v/>
      </c>
      <c r="M24" s="5">
        <f>IF($D24="","",ROUND(J24-K24-L24,2))</f>
        <v/>
      </c>
      <c r="N24" s="5">
        <f>IF($D24="","",IF(AND(J24*12&lt;=Parámetros!$B$8,M24&gt;Parámetros!$B$16,M24&lt;=Parámetros!$B$17),ROUND(Parámetros!$B$7/12,2),0))</f>
        <v/>
      </c>
      <c r="O24" s="5">
        <f>IF($D24="","",ROUND(M24-N24,2))</f>
        <v/>
      </c>
      <c r="P24" s="5">
        <f>IF($D24="","",IF(O24&lt;=Parámetros!$B$16,0,IF(O24&lt;=Parámetros!$B$17,ROUND((O24-Parámetros!$D$17)*Parámetros!$C$17+Parámetros!$E$17,2),IF(O24&lt;=Parámetros!$B$18,ROUND((O24-Parámetros!$D$18)*Parámetros!$C$18+Parámetros!$E$18,2),ROUND((O24-Parámetros!$D$19)*Parámetros!$C$19+Parámetros!$E$19,2)))))</f>
        <v/>
      </c>
      <c r="Q24" s="4" t="n"/>
      <c r="R24" s="5">
        <f>IF($D24="","",ROUND(K24+L24+P24+N(Q24),2))</f>
        <v/>
      </c>
      <c r="S24" s="5">
        <f>IF($D24="","",ROUND(J24-R24,2))</f>
        <v/>
      </c>
      <c r="T24" s="5">
        <f>IF($D24="","",ROUND(MIN(J24,Parámetros!$B$4)*Parámetros!$B$3,2))</f>
        <v/>
      </c>
      <c r="U24" s="5">
        <f>IF($D24="","",ROUND(J24*Parámetros!$B$6,2))</f>
        <v/>
      </c>
      <c r="V24" s="5">
        <f>IF($D24="","",IF(Parámetros!$B$11&gt;=10,ROUND(J24*IF(Parámetros!$B$12=1,Parámetros!$B$10,Parámetros!$B$9),2),0))</f>
        <v/>
      </c>
      <c r="W24" s="5">
        <f>IF($D24="","",ROUND(J24+T24+U24+V24,2))</f>
        <v/>
      </c>
    </row>
    <row r="25">
      <c r="C25" s="6" t="inlineStr">
        <is>
          <t>TOTALES</t>
        </is>
      </c>
      <c r="D25" s="7">
        <f>SUM(D5:D24)</f>
        <v/>
      </c>
      <c r="G25" s="7">
        <f>SUM(G5:G24)</f>
        <v/>
      </c>
      <c r="H25" s="7">
        <f>SUM(H5:H24)</f>
        <v/>
      </c>
      <c r="I25" s="7">
        <f>SUM(I5:I24)</f>
        <v/>
      </c>
      <c r="J25" s="7">
        <f>SUM(J5:J24)</f>
        <v/>
      </c>
      <c r="K25" s="7">
        <f>SUM(K5:K24)</f>
        <v/>
      </c>
      <c r="L25" s="7">
        <f>SUM(L5:L24)</f>
        <v/>
      </c>
      <c r="M25" s="7">
        <f>SUM(M5:M24)</f>
        <v/>
      </c>
      <c r="N25" s="7">
        <f>SUM(N5:N24)</f>
        <v/>
      </c>
      <c r="O25" s="7">
        <f>SUM(O5:O24)</f>
        <v/>
      </c>
      <c r="P25" s="7">
        <f>SUM(P5:P24)</f>
        <v/>
      </c>
      <c r="Q25" s="7">
        <f>SUM(Q5:Q24)</f>
        <v/>
      </c>
      <c r="R25" s="7">
        <f>SUM(R5:R24)</f>
        <v/>
      </c>
      <c r="S25" s="7">
        <f>SUM(S5:S24)</f>
        <v/>
      </c>
      <c r="T25" s="7">
        <f>SUM(T5:T24)</f>
        <v/>
      </c>
      <c r="U25" s="7">
        <f>SUM(U5:U24)</f>
        <v/>
      </c>
      <c r="V25" s="7">
        <f>SUM(V5:V24)</f>
        <v/>
      </c>
      <c r="W25" s="7">
        <f>SUM(W5:W24)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62" customWidth="1" min="3" max="3"/>
    <col width="14" customWidth="1" min="4" max="4"/>
    <col width="14" customWidth="1" min="5" max="5"/>
  </cols>
  <sheetData>
    <row r="1">
      <c r="A1" s="8" t="inlineStr">
        <is>
          <t>Parámetro</t>
        </is>
      </c>
      <c r="B1" s="8" t="inlineStr">
        <is>
          <t>Valor</t>
        </is>
      </c>
      <c r="C1" s="8" t="inlineStr">
        <is>
          <t>Fuente</t>
        </is>
      </c>
      <c r="D1" s="8" t="n"/>
      <c r="E1" s="8" t="n"/>
    </row>
    <row r="2">
      <c r="A2" t="inlineStr">
        <is>
          <t>ISSS trabajador</t>
        </is>
      </c>
      <c r="B2" s="9" t="n">
        <v>0.03</v>
      </c>
      <c r="C2" t="inlineStr">
        <is>
          <t>Ley del Seguro Social, Art. 29 inc. 3</t>
        </is>
      </c>
    </row>
    <row r="3">
      <c r="A3" t="inlineStr">
        <is>
          <t>ISSS patrono</t>
        </is>
      </c>
      <c r="B3" s="9" t="n">
        <v>0.075</v>
      </c>
      <c r="C3" t="inlineStr">
        <is>
          <t>Ley del Seguro Social, Art. 29 inc. 3</t>
        </is>
      </c>
    </row>
    <row r="4">
      <c r="A4" t="inlineStr">
        <is>
          <t>Techo cotizable ISSS (mensual)</t>
        </is>
      </c>
      <c r="B4" s="10" t="n">
        <v>1000</v>
      </c>
      <c r="C4" t="inlineStr">
        <is>
          <t>Acuerdo de Consejo Directivo ISSS #2015-0907.JUL</t>
        </is>
      </c>
    </row>
    <row r="5">
      <c r="A5" t="inlineStr">
        <is>
          <t>AFP trabajador</t>
        </is>
      </c>
      <c r="B5" s="9" t="n">
        <v>0.0725</v>
      </c>
      <c r="C5" t="inlineStr">
        <is>
          <t>Ley Integral del Sistema de Pensiones, Art. 16 (sin techo, Art. 14)</t>
        </is>
      </c>
    </row>
    <row r="6">
      <c r="A6" t="inlineStr">
        <is>
          <t>AFP empleador</t>
        </is>
      </c>
      <c r="B6" s="9" t="n">
        <v>0.08749999999999999</v>
      </c>
      <c r="C6" t="inlineStr">
        <is>
          <t>Ley Integral del Sistema de Pensiones, Art. 16</t>
        </is>
      </c>
    </row>
    <row r="7">
      <c r="A7" t="inlineStr">
        <is>
          <t>Deducción asalariado (anual)</t>
        </is>
      </c>
      <c r="B7" s="10" t="n">
        <v>1600</v>
      </c>
      <c r="C7" t="inlineStr">
        <is>
          <t>Ley de Impuesto sobre la Renta, Art. 29 num. 7</t>
        </is>
      </c>
    </row>
    <row r="8">
      <c r="A8" t="inlineStr">
        <is>
          <t>Renta anual máxima para la deducción</t>
        </is>
      </c>
      <c r="B8" s="10" t="n">
        <v>9100</v>
      </c>
      <c r="C8" t="inlineStr">
        <is>
          <t>Ley de Impuesto sobre la Renta, Art. 29 num. 7</t>
        </is>
      </c>
    </row>
    <row r="9">
      <c r="A9" t="inlineStr">
        <is>
          <t>INCAF (antes INSAFORP)</t>
        </is>
      </c>
      <c r="B9" s="9" t="n">
        <v>0.01</v>
      </c>
      <c r="C9" t="inlineStr">
        <is>
          <t>Ley del INCAF, D.L. 893 de 2023, Art. 19 num. 3 (desde 10 trabajadores; recauda el ISSS)</t>
        </is>
      </c>
    </row>
    <row r="10">
      <c r="A10" t="inlineStr">
        <is>
          <t>INCAF sector agropecuario (máximo)</t>
        </is>
      </c>
      <c r="B10" s="9" t="n">
        <v>0.0025</v>
      </c>
      <c r="C10" t="inlineStr">
        <is>
          <t>Ley del INCAF, Art. 19 num. 3: hasta 1/4 del 1 %, solo trabajadores permanentes</t>
        </is>
      </c>
    </row>
    <row r="11">
      <c r="A11" t="inlineStr">
        <is>
          <t>Trabajadores de la empresa</t>
        </is>
      </c>
      <c r="B11" t="n">
        <v>10</v>
      </c>
      <c r="C11" t="inlineStr">
        <is>
          <t>← escriba el número real de trabajadores</t>
        </is>
      </c>
    </row>
    <row r="12">
      <c r="A12" t="inlineStr">
        <is>
          <t>¿Sector agropecuario? (1 = sí, 0 = no)</t>
        </is>
      </c>
      <c r="B12" t="n">
        <v>0</v>
      </c>
      <c r="C12" t="inlineStr">
        <is>
          <t>← 1 si la empresa es del sector agropecuario</t>
        </is>
      </c>
    </row>
    <row r="13">
      <c r="A13" t="inlineStr"/>
      <c r="B13" t="inlineStr"/>
      <c r="C13" t="inlineStr"/>
    </row>
    <row r="14">
      <c r="A14" t="inlineStr">
        <is>
          <t>Tabla de retención mensual de renta</t>
        </is>
      </c>
      <c r="B14" t="inlineStr"/>
      <c r="C14" t="inlineStr">
        <is>
          <t>Decreto Ejecutivo N.º 10 de 2025 (deroga el D.E. 95 de 2015)</t>
        </is>
      </c>
    </row>
    <row r="15">
      <c r="A15" s="6" t="inlineStr">
        <is>
          <t>Tramo</t>
        </is>
      </c>
      <c r="B15" s="6" t="inlineStr">
        <is>
          <t>Hasta</t>
        </is>
      </c>
      <c r="C15" s="6" t="inlineStr">
        <is>
          <t>Tasa · sobre el exceso de · cuota fija</t>
        </is>
      </c>
      <c r="D15" s="6" t="n"/>
      <c r="E15" s="6" t="n"/>
    </row>
    <row r="16">
      <c r="A16" t="inlineStr">
        <is>
          <t>Tramo 1</t>
        </is>
      </c>
      <c r="B16" t="n">
        <v>550</v>
      </c>
      <c r="C16" t="n">
        <v>0</v>
      </c>
      <c r="D16" t="n">
        <v>0</v>
      </c>
      <c r="E16" t="n">
        <v>0</v>
      </c>
    </row>
    <row r="17">
      <c r="A17" t="inlineStr">
        <is>
          <t>Tramo 2</t>
        </is>
      </c>
      <c r="B17" t="n">
        <v>895.24</v>
      </c>
      <c r="C17" t="n">
        <v>0.1</v>
      </c>
      <c r="D17" t="n">
        <v>550</v>
      </c>
      <c r="E17" t="n">
        <v>17.67</v>
      </c>
    </row>
    <row r="18">
      <c r="A18" t="inlineStr">
        <is>
          <t>Tramo 3</t>
        </is>
      </c>
      <c r="B18" t="n">
        <v>2038.1</v>
      </c>
      <c r="C18" t="n">
        <v>0.2</v>
      </c>
      <c r="D18" t="n">
        <v>895.24</v>
      </c>
      <c r="E18" t="n">
        <v>60</v>
      </c>
    </row>
    <row r="19">
      <c r="A19" t="inlineStr">
        <is>
          <t>Tramo 4</t>
        </is>
      </c>
      <c r="B19" t="inlineStr">
        <is>
          <t>en adelante</t>
        </is>
      </c>
      <c r="C19" t="n">
        <v>0.3</v>
      </c>
      <c r="D19" t="n">
        <v>2038.1</v>
      </c>
      <c r="E19" t="n">
        <v>288.57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PLANILLA DE SUELDOS — EL SALVADOR (mensual)</t>
        </is>
      </c>
    </row>
    <row r="2">
      <c r="A2" t="inlineStr"/>
    </row>
    <row r="3">
      <c r="A3" t="inlineStr">
        <is>
          <t>1. Escriba en la hoja Parámetros el número real de trabajadores y si la empresa es agropecuaria (cotización al INCAF).</t>
        </is>
      </c>
    </row>
    <row r="4">
      <c r="A4" t="inlineStr">
        <is>
          <t>2. En la hoja Planilla llene solo las columnas blancas: nombre, cargo, salario mensual, días laborados,</t>
        </is>
      </c>
    </row>
    <row r="5">
      <c r="A5" t="inlineStr">
        <is>
          <t xml:space="preserve">   horas extra en día ordinario, otros ingresos gravados habituales y otros descuentos autorizados.</t>
        </is>
      </c>
    </row>
    <row r="6">
      <c r="A6" t="inlineStr">
        <is>
          <t>3. Las columnas grises se calculan solas: ISSS 3 % con techo de $1,000.00, AFP 7.25 % sin techo,</t>
        </is>
      </c>
    </row>
    <row r="7">
      <c r="A7" t="inlineStr">
        <is>
          <t xml:space="preserve">   renta con la tabla mensual del Decreto Ejecutivo N.º 10 de 2025 y la deducción de $1,600.00 anuales</t>
        </is>
      </c>
    </row>
    <row r="8">
      <c r="A8" t="inlineStr">
        <is>
          <t xml:space="preserve">   del Art. 29 num. 7 de la Ley de Impuesto sobre la Renta en el Tramo II, y los aportes patronales.</t>
        </is>
      </c>
    </row>
    <row r="9">
      <c r="A9" t="inlineStr"/>
    </row>
    <row r="10">
      <c r="A10" t="inlineStr">
        <is>
          <t>Qué NO cubre: planillas quincenales o semanales (usan otra tabla de renta), recargos de día de descanso,</t>
        </is>
      </c>
    </row>
    <row r="11">
      <c r="A11" t="inlineStr">
        <is>
          <t>asueto u horas nocturnas, aguinaldo (no cotiza ISSS ni AFP), vacaciones con su 30 %, el recálculo de</t>
        </is>
      </c>
    </row>
    <row r="12">
      <c r="A12" t="inlineStr">
        <is>
          <t>renta de junio y diciembre, trabajadores con dos o más patronos ni el régimen especial del sector público.</t>
        </is>
      </c>
    </row>
    <row r="13">
      <c r="A13" t="inlineStr"/>
    </row>
    <row r="14">
      <c r="A14" t="inlineStr">
        <is>
          <t>Límites de los descuentos: retenciones en conjunto hasta el 20 % (Art. 132 del Código de Trabajo);</t>
        </is>
      </c>
    </row>
    <row r="15">
      <c r="A15" t="inlineStr">
        <is>
          <t>créditos con autorización escrita e irrevocable y cuota máxima del 20 % (Art. 136).</t>
        </is>
      </c>
    </row>
    <row r="16">
      <c r="A16" t="inlineStr">
        <is>
          <t>La planilla debe registrar salarios ordinarios y extraordinarios, horas diurnas y nocturnas y días</t>
        </is>
      </c>
    </row>
    <row r="17">
      <c r="A17" t="inlineStr">
        <is>
          <t>laborados, firmada por el trabajador (Art. 138).</t>
        </is>
      </c>
    </row>
    <row r="18">
      <c r="A18" t="inlineStr"/>
    </row>
    <row r="19">
      <c r="A19" t="inlineStr">
        <is>
          <t>Fuente de las cifras: la misma que la calculadora de descuentos de ley de taglinesolucionessv.com.</t>
        </is>
      </c>
    </row>
    <row r="20">
      <c r="A20" t="inlineStr">
        <is>
          <t>Verifique la vigencia de cada tasa antes de usarla. No sustituye la revisión de un profesional.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2026-10-25T17:35:42Z</dcterms:created>
  <dcterms:modified xmlns:dcterms="http://purl.org/dc/terms/" xmlns:xsi="http://www.w3.org/2001/XMLSchema-instance" xsi:type="dcterms:W3CDTF">2026-10-25T17:35:42Z</dcterms:modified>
</cp:coreProperties>
</file>